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ΠΑΛΑΙΤΣΑΚΗΣ ΓΕΩΡΓΙΟΣ\Desktop\ΡΕΠΟΡΤΑΖ 2023\"/>
    </mc:Choice>
  </mc:AlternateContent>
  <xr:revisionPtr revIDLastSave="0" documentId="8_{775F7AC9-AFE9-4291-99A4-D939C463F7C0}" xr6:coauthVersionLast="47" xr6:coauthVersionMax="47" xr10:uidLastSave="{00000000-0000-0000-0000-000000000000}"/>
  <bookViews>
    <workbookView xWindow="526" yWindow="0" windowWidth="24042" windowHeight="10681" xr2:uid="{4EE4F375-D614-4A8B-87A0-20A094817B8D}"/>
  </bookViews>
  <sheets>
    <sheet name="μείωση φόρου για επιχειρήσεις-ε" sheetId="1" r:id="rId1"/>
    <sheet name="μείωση φόρου για μισθωτού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F36" i="2" s="1"/>
  <c r="G36" i="2" s="1"/>
  <c r="E37" i="2"/>
  <c r="G36" i="1"/>
  <c r="F36" i="1"/>
  <c r="E36" i="1"/>
  <c r="D36" i="1"/>
  <c r="C36" i="1"/>
  <c r="D36" i="2"/>
  <c r="C36" i="2"/>
  <c r="C37" i="2"/>
  <c r="C39" i="2"/>
  <c r="C40" i="2"/>
  <c r="C38" i="2"/>
  <c r="C35" i="2"/>
  <c r="C33" i="2"/>
  <c r="F12" i="2"/>
  <c r="D40" i="2"/>
  <c r="E40" i="2" s="1"/>
  <c r="D39" i="2"/>
  <c r="E39" i="2" s="1"/>
  <c r="D38" i="2"/>
  <c r="E38" i="2" s="1"/>
  <c r="F38" i="2" s="1"/>
  <c r="G38" i="2" s="1"/>
  <c r="D37" i="2"/>
  <c r="D35" i="2"/>
  <c r="E35" i="2" s="1"/>
  <c r="D33" i="2"/>
  <c r="E33" i="2" s="1"/>
  <c r="B7" i="2"/>
  <c r="B8" i="2" s="1"/>
  <c r="D6" i="2"/>
  <c r="B6" i="2"/>
  <c r="D5" i="2"/>
  <c r="F5" i="2" s="1"/>
  <c r="C40" i="1"/>
  <c r="D40" i="1"/>
  <c r="E40" i="1" s="1"/>
  <c r="F40" i="1" s="1"/>
  <c r="G40" i="1" s="1"/>
  <c r="C39" i="1"/>
  <c r="D39" i="1"/>
  <c r="E39" i="1" s="1"/>
  <c r="C38" i="1"/>
  <c r="D38" i="1"/>
  <c r="E38" i="1" s="1"/>
  <c r="F38" i="1" s="1"/>
  <c r="G38" i="1" s="1"/>
  <c r="D37" i="1"/>
  <c r="E37" i="1" s="1"/>
  <c r="C37" i="1"/>
  <c r="C35" i="1"/>
  <c r="D35" i="1"/>
  <c r="E35" i="1" s="1"/>
  <c r="D33" i="1"/>
  <c r="E33" i="1" s="1"/>
  <c r="C33" i="1"/>
  <c r="D5" i="1"/>
  <c r="E5" i="1" s="1"/>
  <c r="C5" i="1"/>
  <c r="F39" i="1" l="1"/>
  <c r="G39" i="1" s="1"/>
  <c r="F40" i="2"/>
  <c r="G40" i="2" s="1"/>
  <c r="F39" i="2"/>
  <c r="G39" i="2" s="1"/>
  <c r="F37" i="2"/>
  <c r="G37" i="2" s="1"/>
  <c r="F35" i="2"/>
  <c r="G35" i="2" s="1"/>
  <c r="F33" i="2"/>
  <c r="G33" i="2" s="1"/>
  <c r="F6" i="2"/>
  <c r="B9" i="2"/>
  <c r="D8" i="2"/>
  <c r="F8" i="2" s="1"/>
  <c r="D7" i="2"/>
  <c r="F7" i="2" s="1"/>
  <c r="F35" i="1"/>
  <c r="G35" i="1" s="1"/>
  <c r="F37" i="1"/>
  <c r="G37" i="1" s="1"/>
  <c r="F33" i="1"/>
  <c r="G33" i="1" s="1"/>
  <c r="F5" i="1"/>
  <c r="G5" i="1" s="1"/>
  <c r="B6" i="1"/>
  <c r="D6" i="1" s="1"/>
  <c r="E6" i="1" s="1"/>
  <c r="B10" i="2" l="1"/>
  <c r="D9" i="2"/>
  <c r="C6" i="1"/>
  <c r="F6" i="1" s="1"/>
  <c r="G6" i="1" s="1"/>
  <c r="B7" i="1"/>
  <c r="D7" i="1" s="1"/>
  <c r="E7" i="1" s="1"/>
  <c r="F9" i="2" l="1"/>
  <c r="D10" i="2"/>
  <c r="B11" i="2"/>
  <c r="B8" i="1"/>
  <c r="D8" i="1" s="1"/>
  <c r="E8" i="1" s="1"/>
  <c r="C7" i="1"/>
  <c r="F7" i="1" s="1"/>
  <c r="G7" i="1" s="1"/>
  <c r="B12" i="2" l="1"/>
  <c r="D11" i="2"/>
  <c r="F10" i="2"/>
  <c r="B9" i="1"/>
  <c r="D9" i="1" s="1"/>
  <c r="E9" i="1" s="1"/>
  <c r="C8" i="1"/>
  <c r="F8" i="1" s="1"/>
  <c r="G8" i="1" s="1"/>
  <c r="F11" i="2" l="1"/>
  <c r="D12" i="2"/>
  <c r="G12" i="2" s="1"/>
  <c r="B13" i="2"/>
  <c r="C13" i="2" s="1"/>
  <c r="B10" i="1"/>
  <c r="D10" i="1" s="1"/>
  <c r="E10" i="1" s="1"/>
  <c r="C9" i="1"/>
  <c r="F9" i="1" s="1"/>
  <c r="G9" i="1" s="1"/>
  <c r="B14" i="2" l="1"/>
  <c r="C14" i="2" s="1"/>
  <c r="D13" i="2"/>
  <c r="B11" i="1"/>
  <c r="D11" i="1" s="1"/>
  <c r="E11" i="1" s="1"/>
  <c r="C10" i="1"/>
  <c r="F10" i="1" s="1"/>
  <c r="G10" i="1" s="1"/>
  <c r="D14" i="2" l="1"/>
  <c r="F14" i="2" s="1"/>
  <c r="G14" i="2" s="1"/>
  <c r="B15" i="2"/>
  <c r="C15" i="2" s="1"/>
  <c r="F13" i="2"/>
  <c r="G13" i="2" s="1"/>
  <c r="B12" i="1"/>
  <c r="D12" i="1" s="1"/>
  <c r="E12" i="1" s="1"/>
  <c r="C11" i="1"/>
  <c r="F11" i="1" s="1"/>
  <c r="G11" i="1" s="1"/>
  <c r="B16" i="2" l="1"/>
  <c r="C16" i="2" s="1"/>
  <c r="D15" i="2"/>
  <c r="F15" i="2" s="1"/>
  <c r="G15" i="2" s="1"/>
  <c r="B13" i="1"/>
  <c r="C12" i="1"/>
  <c r="F12" i="1" s="1"/>
  <c r="G12" i="1" s="1"/>
  <c r="D16" i="2" l="1"/>
  <c r="B17" i="2"/>
  <c r="C17" i="2" s="1"/>
  <c r="B14" i="1"/>
  <c r="D13" i="1"/>
  <c r="E13" i="1" s="1"/>
  <c r="C13" i="1"/>
  <c r="F16" i="2" l="1"/>
  <c r="G16" i="2" s="1"/>
  <c r="E16" i="2"/>
  <c r="B18" i="2"/>
  <c r="C18" i="2" s="1"/>
  <c r="D17" i="2"/>
  <c r="E17" i="2" s="1"/>
  <c r="F13" i="1"/>
  <c r="G13" i="1" s="1"/>
  <c r="B15" i="1"/>
  <c r="D14" i="1"/>
  <c r="E14" i="1" s="1"/>
  <c r="C14" i="1"/>
  <c r="F17" i="2" l="1"/>
  <c r="G17" i="2" s="1"/>
  <c r="D18" i="2"/>
  <c r="B19" i="2"/>
  <c r="C19" i="2" s="1"/>
  <c r="F14" i="1"/>
  <c r="G14" i="1" s="1"/>
  <c r="B16" i="1"/>
  <c r="D15" i="1"/>
  <c r="E15" i="1" s="1"/>
  <c r="C15" i="1"/>
  <c r="F18" i="2" l="1"/>
  <c r="G18" i="2" s="1"/>
  <c r="E18" i="2"/>
  <c r="B20" i="2"/>
  <c r="C20" i="2" s="1"/>
  <c r="D19" i="2"/>
  <c r="E19" i="2" s="1"/>
  <c r="F15" i="1"/>
  <c r="G15" i="1" s="1"/>
  <c r="B17" i="1"/>
  <c r="D16" i="1"/>
  <c r="E16" i="1" s="1"/>
  <c r="C16" i="1"/>
  <c r="F19" i="2" l="1"/>
  <c r="G19" i="2" s="1"/>
  <c r="B21" i="2"/>
  <c r="C21" i="2" s="1"/>
  <c r="D20" i="2"/>
  <c r="F16" i="1"/>
  <c r="G16" i="1" s="1"/>
  <c r="B18" i="1"/>
  <c r="D17" i="1"/>
  <c r="E17" i="1" s="1"/>
  <c r="C17" i="1"/>
  <c r="F20" i="2" l="1"/>
  <c r="G20" i="2" s="1"/>
  <c r="E20" i="2"/>
  <c r="B22" i="2"/>
  <c r="C22" i="2" s="1"/>
  <c r="D21" i="2"/>
  <c r="F17" i="1"/>
  <c r="G17" i="1" s="1"/>
  <c r="B19" i="1"/>
  <c r="D18" i="1"/>
  <c r="E18" i="1" s="1"/>
  <c r="C18" i="1"/>
  <c r="F21" i="2" l="1"/>
  <c r="G21" i="2" s="1"/>
  <c r="E21" i="2"/>
  <c r="D22" i="2"/>
  <c r="B23" i="2"/>
  <c r="C23" i="2" s="1"/>
  <c r="F18" i="1"/>
  <c r="G18" i="1" s="1"/>
  <c r="B20" i="1"/>
  <c r="D19" i="1"/>
  <c r="E19" i="1" s="1"/>
  <c r="C19" i="1"/>
  <c r="E22" i="2" l="1"/>
  <c r="F22" i="2" s="1"/>
  <c r="G22" i="2" s="1"/>
  <c r="B24" i="2"/>
  <c r="C24" i="2" s="1"/>
  <c r="D23" i="2"/>
  <c r="F19" i="1"/>
  <c r="G19" i="1" s="1"/>
  <c r="B21" i="1"/>
  <c r="C20" i="1"/>
  <c r="D20" i="1"/>
  <c r="E20" i="1" s="1"/>
  <c r="E23" i="2" l="1"/>
  <c r="F23" i="2" s="1"/>
  <c r="G23" i="2" s="1"/>
  <c r="D24" i="2"/>
  <c r="B25" i="2"/>
  <c r="C25" i="2" s="1"/>
  <c r="F20" i="1"/>
  <c r="G20" i="1" s="1"/>
  <c r="B22" i="1"/>
  <c r="D21" i="1"/>
  <c r="E21" i="1" s="1"/>
  <c r="C21" i="1"/>
  <c r="E24" i="2" l="1"/>
  <c r="F24" i="2" s="1"/>
  <c r="G24" i="2" s="1"/>
  <c r="B26" i="2"/>
  <c r="C26" i="2" s="1"/>
  <c r="D25" i="2"/>
  <c r="F21" i="1"/>
  <c r="G21" i="1" s="1"/>
  <c r="B23" i="1"/>
  <c r="D22" i="1"/>
  <c r="E22" i="1" s="1"/>
  <c r="C22" i="1"/>
  <c r="E25" i="2" l="1"/>
  <c r="F25" i="2" s="1"/>
  <c r="G25" i="2" s="1"/>
  <c r="D26" i="2"/>
  <c r="B27" i="2"/>
  <c r="C27" i="2" s="1"/>
  <c r="F22" i="1"/>
  <c r="G22" i="1" s="1"/>
  <c r="B24" i="1"/>
  <c r="D23" i="1"/>
  <c r="E23" i="1" s="1"/>
  <c r="C23" i="1"/>
  <c r="E26" i="2" l="1"/>
  <c r="F26" i="2" s="1"/>
  <c r="G26" i="2" s="1"/>
  <c r="B28" i="2"/>
  <c r="C28" i="2" s="1"/>
  <c r="D27" i="2"/>
  <c r="E27" i="2" s="1"/>
  <c r="F23" i="1"/>
  <c r="G23" i="1" s="1"/>
  <c r="B25" i="1"/>
  <c r="C24" i="1"/>
  <c r="D24" i="1"/>
  <c r="E24" i="1" s="1"/>
  <c r="F27" i="2" l="1"/>
  <c r="G27" i="2" s="1"/>
  <c r="B29" i="2"/>
  <c r="C29" i="2" s="1"/>
  <c r="D28" i="2"/>
  <c r="E28" i="2" s="1"/>
  <c r="F24" i="1"/>
  <c r="G24" i="1" s="1"/>
  <c r="B26" i="1"/>
  <c r="C25" i="1"/>
  <c r="D25" i="1"/>
  <c r="E25" i="1" s="1"/>
  <c r="F28" i="2" l="1"/>
  <c r="G28" i="2" s="1"/>
  <c r="B30" i="2"/>
  <c r="C30" i="2" s="1"/>
  <c r="D29" i="2"/>
  <c r="E29" i="2" s="1"/>
  <c r="F25" i="1"/>
  <c r="G25" i="1" s="1"/>
  <c r="B27" i="1"/>
  <c r="D26" i="1"/>
  <c r="E26" i="1" s="1"/>
  <c r="C26" i="1"/>
  <c r="F29" i="2" l="1"/>
  <c r="G29" i="2" s="1"/>
  <c r="B31" i="2"/>
  <c r="C31" i="2" s="1"/>
  <c r="D30" i="2"/>
  <c r="E30" i="2" s="1"/>
  <c r="F26" i="1"/>
  <c r="G26" i="1" s="1"/>
  <c r="B28" i="1"/>
  <c r="D27" i="1"/>
  <c r="E27" i="1" s="1"/>
  <c r="C27" i="1"/>
  <c r="B32" i="2" l="1"/>
  <c r="C32" i="2" s="1"/>
  <c r="D31" i="2"/>
  <c r="E31" i="2" s="1"/>
  <c r="F30" i="2"/>
  <c r="G30" i="2" s="1"/>
  <c r="F27" i="1"/>
  <c r="G27" i="1" s="1"/>
  <c r="B29" i="1"/>
  <c r="C28" i="1"/>
  <c r="D28" i="1"/>
  <c r="E28" i="1" s="1"/>
  <c r="F28" i="1" s="1"/>
  <c r="G28" i="1" s="1"/>
  <c r="F31" i="2" l="1"/>
  <c r="G31" i="2" s="1"/>
  <c r="D32" i="2"/>
  <c r="B34" i="2"/>
  <c r="C34" i="2" s="1"/>
  <c r="B30" i="1"/>
  <c r="D29" i="1"/>
  <c r="E29" i="1" s="1"/>
  <c r="C29" i="1"/>
  <c r="E32" i="2" l="1"/>
  <c r="F32" i="2" s="1"/>
  <c r="G32" i="2" s="1"/>
  <c r="D34" i="2"/>
  <c r="E34" i="2" s="1"/>
  <c r="F29" i="1"/>
  <c r="G29" i="1" s="1"/>
  <c r="D30" i="1"/>
  <c r="E30" i="1" s="1"/>
  <c r="B31" i="1"/>
  <c r="C30" i="1"/>
  <c r="F34" i="2" l="1"/>
  <c r="G34" i="2" s="1"/>
  <c r="D31" i="1"/>
  <c r="E31" i="1" s="1"/>
  <c r="B32" i="1"/>
  <c r="C31" i="1"/>
  <c r="F30" i="1"/>
  <c r="G30" i="1" s="1"/>
  <c r="C32" i="1" l="1"/>
  <c r="B34" i="1"/>
  <c r="C34" i="1" s="1"/>
  <c r="D32" i="1"/>
  <c r="E32" i="1" s="1"/>
  <c r="F31" i="1"/>
  <c r="G31" i="1" s="1"/>
  <c r="F32" i="1" l="1"/>
  <c r="G32" i="1" s="1"/>
  <c r="D34" i="1"/>
  <c r="E34" i="1" s="1"/>
  <c r="F34" i="1" s="1"/>
  <c r="G34" i="1" s="1"/>
</calcChain>
</file>

<file path=xl/sharedStrings.xml><?xml version="1.0" encoding="utf-8"?>
<sst xmlns="http://schemas.openxmlformats.org/spreadsheetml/2006/main" count="23" uniqueCount="10">
  <si>
    <t>ΕΤΗΣΙΟ ΦΟΡΟΛΟΓΗΤΕΟ ΕΙΣΟΔΗΜΑ</t>
  </si>
  <si>
    <t>ΦΟΡΟΣ ΠΟΥ ΑΝΑΛΟΓΕΙ</t>
  </si>
  <si>
    <t>ΦΟΡΟΣ ΠΟΥ ΑΝΑΛΟΓΕΙ ΣΤΟ ΜΕΙΩΜΕΝΟ ΕΙΣΟΔΗΜΑ</t>
  </si>
  <si>
    <t>ΜΕΤΑΒΟΛΗ ΦΟΡΟΥ ΣΕ ΠΟΣΟ</t>
  </si>
  <si>
    <t>ΜΕΤΑΒΟΛΗ ΦΟΡΟΥ ΣΕ ΠΟΣΟΣΤΟ</t>
  </si>
  <si>
    <t>--</t>
  </si>
  <si>
    <t>ΕΤΗΣΙΟ ΦΟΡΟΛΟΓΗΤΕΟ ΕΙΣΟΔΗΜΑ ΜΕ ΜΕΙΩΣΗ 30% ΚΑΙ ΜΕΧΡΙ ΠΟΣΟΥ 5.000 ΕΥΡΩ (*)</t>
  </si>
  <si>
    <t>(*) Η ΜΕΙΩΣΗ ΙΣΟΥΤΑΙ ΜΕ ΤΟ 30% ΤΩΝ ΣΥΝΟΛΙΚΩΝ ΗΛΕΚΤΡΟΝΙΚΑ ΕΞΟΦΛΗΘΕΙΣΩΝ ΔΑΠΑΝΩΝ, ΟΙ ΟΠΟΙΕΣ ΕΧΟΥΝ ΥΠΟΛΟΓΙΣΤΕΙ ΣΤΟ ΙΔΙΟ ΥΨΟΣ ΜΕ ΤΟ ΕΤΗΣΙΟ ΦΟΡΟΛΟΓΗΤΕΟ ΕΙΣΟΔΗΜΑ ΤΗΣ ΠΡΩΤΗΣ ΣΤΗΛΗΣ. ΣΤΟ ΑΝΩΤΑΤΟ ΠΟΣΟ ΤΗΣ ΜΕΙΩΣΗΣ ΜΠΑΙΝΕΙ ΠΛΑΦΟΝ 5.000 ΕΥΡΩ.</t>
  </si>
  <si>
    <t>ΠΟΣΟ ΘΑ ΜΕΙΩΘΕΙ Ο ΦΟΡΟΣ ΣΤΟ ΕΙΣΟΔΗΜΑ ΓΙΑ ΤΟΥΣ ΜΙΣΘΩΤΟΥΣ ΚΑΙ ΤΟΥΣ ΣΥΝΤΑΞΙΟΥΧΟΥΣ ΧΩΡΙΣ ΕΞΑΡΤΩΜΕΝΑ ΤΕΚΝΑ ΠΟΥ ΠΡΑΓΜΑΤΟΠΟΙΗΣΑΝ ΤΟ 2Ο22 ΗΛΕΚΤΡΟΝΙΚΕΣ ΠΛΗΡΩΜΕΣ ΔΑΠΑΝΩΝ ΓΙΑ ΑΜΟΙΒΕΣ ΣΕ 20 ΚΛΑΔΟΥΣ ΕΠΙΤΗΔΕΥΜΑΤΙΩΝ</t>
  </si>
  <si>
    <t>ΠΟΣΟ ΘΑ ΜΕΙΩΘΕΙ Ο ΦΟΡΟΣ ΣΤΟ ΕΙΣΟΔΗΜΑ ΓΙΑ ΤΙΣ ΑΤΟΜΙΚΕΣ ΕΠΙΧΕΙΡΗΣΕΙΣ, ΤΟΥΣ ΕΛΕΥΘΕΡΟΥΣ ΕΠΑΓΓΕΛΜΑΤΙΕΣ ΚΑΙ ΤΟΥΣ ΙΔΙΟΚΤΗΤΕΣ ΕΚΜΙΣΘΟΥΜΕΝΩΝ ΑΚΙΝΗΤΩΝ,  ΠΟΥ ΠΡΑΓΜΑΤΟΠΟΙΗΣΑΝ ΤΟ 2022  ΗΛΕΚΤΡΟΝΙΚΕΣ ΠΛΗΡΩΜΕΣ ΔΑΠΑΝΩΝ ΓΙΑ ΑΜΟΙΒΕΣ ΣΕ 20 ΚΛΑΔΟΥΣ ΕΠΙΤΗΔΕΥΜΑΤΙΩΝ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</si>
</sst>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1" fillId="0" borderId="10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1" fillId="0" borderId="17" xfId="0" quotePrefix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B129-B7B0-41C9-8058-48C9703CBC53}">
  <dimension ref="B2:G41"/>
  <sheetViews>
    <sheetView tabSelected="1" workbookViewId="0">
      <selection activeCell="B4" sqref="B4"/>
    </sheetView>
  </sheetViews>
  <sheetFormatPr defaultRowHeight="15.05" x14ac:dyDescent="0.3"/>
  <cols>
    <col min="2" max="2" width="14.109375" customWidth="1"/>
    <col min="3" max="3" width="11.109375" customWidth="1"/>
    <col min="4" max="4" width="14" customWidth="1"/>
    <col min="5" max="5" width="12.33203125" customWidth="1"/>
    <col min="6" max="6" width="11.44140625" customWidth="1"/>
    <col min="7" max="7" width="10.88671875" customWidth="1"/>
  </cols>
  <sheetData>
    <row r="2" spans="2:7" thickBot="1" x14ac:dyDescent="0.35"/>
    <row r="3" spans="2:7" ht="62" customHeight="1" thickBot="1" x14ac:dyDescent="0.35">
      <c r="B3" s="21" t="s">
        <v>9</v>
      </c>
      <c r="C3" s="22"/>
      <c r="D3" s="22"/>
      <c r="E3" s="22"/>
      <c r="F3" s="22"/>
      <c r="G3" s="23"/>
    </row>
    <row r="4" spans="2:7" ht="105.85" thickBot="1" x14ac:dyDescent="0.35">
      <c r="B4" s="18" t="s">
        <v>0</v>
      </c>
      <c r="C4" s="3" t="s">
        <v>1</v>
      </c>
      <c r="D4" s="3" t="s">
        <v>6</v>
      </c>
      <c r="E4" s="3" t="s">
        <v>2</v>
      </c>
      <c r="F4" s="3" t="s">
        <v>3</v>
      </c>
      <c r="G4" s="4" t="s">
        <v>4</v>
      </c>
    </row>
    <row r="5" spans="2:7" ht="14.4" x14ac:dyDescent="0.3">
      <c r="B5" s="5">
        <v>3000</v>
      </c>
      <c r="C5" s="6">
        <f t="shared" ref="C5:E12" si="0">B5*0.09</f>
        <v>270</v>
      </c>
      <c r="D5" s="6">
        <f>B5*0.7</f>
        <v>2100</v>
      </c>
      <c r="E5" s="6">
        <f t="shared" si="0"/>
        <v>189</v>
      </c>
      <c r="F5" s="6">
        <f>E5-C5</f>
        <v>-81</v>
      </c>
      <c r="G5" s="7">
        <f>F5/C5*100</f>
        <v>-30</v>
      </c>
    </row>
    <row r="6" spans="2:7" ht="14.4" x14ac:dyDescent="0.3">
      <c r="B6" s="8">
        <f t="shared" ref="B6:B32" si="1">B5+1000</f>
        <v>4000</v>
      </c>
      <c r="C6" s="1">
        <f t="shared" si="0"/>
        <v>360</v>
      </c>
      <c r="D6" s="1">
        <f t="shared" ref="D6:D18" si="2">B6*0.7</f>
        <v>2800</v>
      </c>
      <c r="E6" s="1">
        <f t="shared" si="0"/>
        <v>252</v>
      </c>
      <c r="F6" s="1">
        <f t="shared" ref="F6:F33" si="3">E6-C6</f>
        <v>-108</v>
      </c>
      <c r="G6" s="9">
        <f t="shared" ref="G6:G33" si="4">F6/C6*100</f>
        <v>-30</v>
      </c>
    </row>
    <row r="7" spans="2:7" ht="14.4" x14ac:dyDescent="0.3">
      <c r="B7" s="8">
        <f t="shared" si="1"/>
        <v>5000</v>
      </c>
      <c r="C7" s="1">
        <f t="shared" si="0"/>
        <v>450</v>
      </c>
      <c r="D7" s="1">
        <f t="shared" si="2"/>
        <v>3500</v>
      </c>
      <c r="E7" s="1">
        <f t="shared" si="0"/>
        <v>315</v>
      </c>
      <c r="F7" s="1">
        <f t="shared" si="3"/>
        <v>-135</v>
      </c>
      <c r="G7" s="9">
        <f t="shared" si="4"/>
        <v>-30</v>
      </c>
    </row>
    <row r="8" spans="2:7" ht="14.4" x14ac:dyDescent="0.3">
      <c r="B8" s="8">
        <f t="shared" si="1"/>
        <v>6000</v>
      </c>
      <c r="C8" s="1">
        <f t="shared" si="0"/>
        <v>540</v>
      </c>
      <c r="D8" s="1">
        <f t="shared" si="2"/>
        <v>4200</v>
      </c>
      <c r="E8" s="1">
        <f t="shared" si="0"/>
        <v>378</v>
      </c>
      <c r="F8" s="1">
        <f t="shared" si="3"/>
        <v>-162</v>
      </c>
      <c r="G8" s="9">
        <f t="shared" si="4"/>
        <v>-30</v>
      </c>
    </row>
    <row r="9" spans="2:7" ht="14.4" x14ac:dyDescent="0.3">
      <c r="B9" s="8">
        <f t="shared" si="1"/>
        <v>7000</v>
      </c>
      <c r="C9" s="1">
        <f t="shared" si="0"/>
        <v>630</v>
      </c>
      <c r="D9" s="1">
        <f t="shared" si="2"/>
        <v>4900</v>
      </c>
      <c r="E9" s="1">
        <f t="shared" si="0"/>
        <v>441</v>
      </c>
      <c r="F9" s="1">
        <f t="shared" si="3"/>
        <v>-189</v>
      </c>
      <c r="G9" s="9">
        <f t="shared" si="4"/>
        <v>-30</v>
      </c>
    </row>
    <row r="10" spans="2:7" x14ac:dyDescent="0.3">
      <c r="B10" s="8">
        <f t="shared" si="1"/>
        <v>8000</v>
      </c>
      <c r="C10" s="1">
        <f t="shared" si="0"/>
        <v>720</v>
      </c>
      <c r="D10" s="1">
        <f t="shared" si="2"/>
        <v>5600</v>
      </c>
      <c r="E10" s="1">
        <f t="shared" si="0"/>
        <v>504</v>
      </c>
      <c r="F10" s="1">
        <f t="shared" si="3"/>
        <v>-216</v>
      </c>
      <c r="G10" s="9">
        <f t="shared" si="4"/>
        <v>-30</v>
      </c>
    </row>
    <row r="11" spans="2:7" x14ac:dyDescent="0.3">
      <c r="B11" s="8">
        <f t="shared" si="1"/>
        <v>9000</v>
      </c>
      <c r="C11" s="1">
        <f t="shared" si="0"/>
        <v>810</v>
      </c>
      <c r="D11" s="1">
        <f t="shared" si="2"/>
        <v>6300</v>
      </c>
      <c r="E11" s="1">
        <f t="shared" si="0"/>
        <v>567</v>
      </c>
      <c r="F11" s="1">
        <f t="shared" si="3"/>
        <v>-243</v>
      </c>
      <c r="G11" s="9">
        <f t="shared" si="4"/>
        <v>-30</v>
      </c>
    </row>
    <row r="12" spans="2:7" x14ac:dyDescent="0.3">
      <c r="B12" s="8">
        <f t="shared" si="1"/>
        <v>10000</v>
      </c>
      <c r="C12" s="1">
        <f t="shared" si="0"/>
        <v>900</v>
      </c>
      <c r="D12" s="1">
        <f t="shared" si="2"/>
        <v>7000</v>
      </c>
      <c r="E12" s="1">
        <f t="shared" si="0"/>
        <v>630</v>
      </c>
      <c r="F12" s="1">
        <f t="shared" si="3"/>
        <v>-270</v>
      </c>
      <c r="G12" s="9">
        <f t="shared" si="4"/>
        <v>-30</v>
      </c>
    </row>
    <row r="13" spans="2:7" x14ac:dyDescent="0.3">
      <c r="B13" s="8">
        <f t="shared" si="1"/>
        <v>11000</v>
      </c>
      <c r="C13" s="1">
        <f>(B13-10000)*0.22+900</f>
        <v>1120</v>
      </c>
      <c r="D13" s="1">
        <f t="shared" si="2"/>
        <v>7699.9999999999991</v>
      </c>
      <c r="E13" s="1">
        <f t="shared" ref="E13" si="5">D13*0.09</f>
        <v>692.99999999999989</v>
      </c>
      <c r="F13" s="1">
        <f t="shared" si="3"/>
        <v>-427.00000000000011</v>
      </c>
      <c r="G13" s="9">
        <f t="shared" si="4"/>
        <v>-38.125000000000007</v>
      </c>
    </row>
    <row r="14" spans="2:7" x14ac:dyDescent="0.3">
      <c r="B14" s="8">
        <f t="shared" si="1"/>
        <v>12000</v>
      </c>
      <c r="C14" s="1">
        <f t="shared" ref="C14:E22" si="6">(B14-10000)*0.22+900</f>
        <v>1340</v>
      </c>
      <c r="D14" s="1">
        <f t="shared" si="2"/>
        <v>8400</v>
      </c>
      <c r="E14" s="1">
        <f t="shared" ref="E14" si="7">D14*0.09</f>
        <v>756</v>
      </c>
      <c r="F14" s="1">
        <f t="shared" si="3"/>
        <v>-584</v>
      </c>
      <c r="G14" s="9">
        <f t="shared" si="4"/>
        <v>-43.582089552238806</v>
      </c>
    </row>
    <row r="15" spans="2:7" x14ac:dyDescent="0.3">
      <c r="B15" s="8">
        <f t="shared" si="1"/>
        <v>13000</v>
      </c>
      <c r="C15" s="1">
        <f t="shared" si="6"/>
        <v>1560</v>
      </c>
      <c r="D15" s="1">
        <f t="shared" si="2"/>
        <v>9100</v>
      </c>
      <c r="E15" s="1">
        <f t="shared" ref="E15" si="8">D15*0.09</f>
        <v>819</v>
      </c>
      <c r="F15" s="1">
        <f t="shared" si="3"/>
        <v>-741</v>
      </c>
      <c r="G15" s="9">
        <f t="shared" si="4"/>
        <v>-47.5</v>
      </c>
    </row>
    <row r="16" spans="2:7" x14ac:dyDescent="0.3">
      <c r="B16" s="8">
        <f t="shared" si="1"/>
        <v>14000</v>
      </c>
      <c r="C16" s="1">
        <f t="shared" si="6"/>
        <v>1780</v>
      </c>
      <c r="D16" s="1">
        <f t="shared" si="2"/>
        <v>9800</v>
      </c>
      <c r="E16" s="1">
        <f t="shared" ref="E16" si="9">D16*0.09</f>
        <v>882</v>
      </c>
      <c r="F16" s="1">
        <f t="shared" si="3"/>
        <v>-898</v>
      </c>
      <c r="G16" s="9">
        <f t="shared" si="4"/>
        <v>-50.449438202247187</v>
      </c>
    </row>
    <row r="17" spans="2:7" x14ac:dyDescent="0.3">
      <c r="B17" s="8">
        <f t="shared" si="1"/>
        <v>15000</v>
      </c>
      <c r="C17" s="1">
        <f t="shared" si="6"/>
        <v>2000</v>
      </c>
      <c r="D17" s="1">
        <f t="shared" si="2"/>
        <v>10500</v>
      </c>
      <c r="E17" s="1">
        <f t="shared" si="6"/>
        <v>1010</v>
      </c>
      <c r="F17" s="1">
        <f t="shared" si="3"/>
        <v>-990</v>
      </c>
      <c r="G17" s="9">
        <f t="shared" si="4"/>
        <v>-49.5</v>
      </c>
    </row>
    <row r="18" spans="2:7" x14ac:dyDescent="0.3">
      <c r="B18" s="8">
        <f t="shared" si="1"/>
        <v>16000</v>
      </c>
      <c r="C18" s="1">
        <f t="shared" si="6"/>
        <v>2220</v>
      </c>
      <c r="D18" s="1">
        <f t="shared" si="2"/>
        <v>11200</v>
      </c>
      <c r="E18" s="1">
        <f t="shared" ref="E18" si="10">(D18-10000)*0.22+900</f>
        <v>1164</v>
      </c>
      <c r="F18" s="1">
        <f t="shared" si="3"/>
        <v>-1056</v>
      </c>
      <c r="G18" s="9">
        <f t="shared" si="4"/>
        <v>-47.567567567567572</v>
      </c>
    </row>
    <row r="19" spans="2:7" x14ac:dyDescent="0.3">
      <c r="B19" s="8">
        <f t="shared" si="1"/>
        <v>17000</v>
      </c>
      <c r="C19" s="1">
        <f t="shared" si="6"/>
        <v>2440</v>
      </c>
      <c r="D19" s="1">
        <f>B19-5000</f>
        <v>12000</v>
      </c>
      <c r="E19" s="1">
        <f t="shared" ref="E19" si="11">(D19-10000)*0.22+900</f>
        <v>1340</v>
      </c>
      <c r="F19" s="1">
        <f t="shared" si="3"/>
        <v>-1100</v>
      </c>
      <c r="G19" s="9">
        <f t="shared" si="4"/>
        <v>-45.081967213114751</v>
      </c>
    </row>
    <row r="20" spans="2:7" x14ac:dyDescent="0.3">
      <c r="B20" s="8">
        <f t="shared" si="1"/>
        <v>18000</v>
      </c>
      <c r="C20" s="1">
        <f t="shared" si="6"/>
        <v>2660</v>
      </c>
      <c r="D20" s="1">
        <f t="shared" ref="D20:D40" si="12">B20-5000</f>
        <v>13000</v>
      </c>
      <c r="E20" s="1">
        <f t="shared" ref="E20" si="13">(D20-10000)*0.22+900</f>
        <v>1560</v>
      </c>
      <c r="F20" s="1">
        <f t="shared" si="3"/>
        <v>-1100</v>
      </c>
      <c r="G20" s="9">
        <f t="shared" si="4"/>
        <v>-41.353383458646611</v>
      </c>
    </row>
    <row r="21" spans="2:7" x14ac:dyDescent="0.3">
      <c r="B21" s="8">
        <f t="shared" si="1"/>
        <v>19000</v>
      </c>
      <c r="C21" s="1">
        <f t="shared" si="6"/>
        <v>2880</v>
      </c>
      <c r="D21" s="1">
        <f t="shared" si="12"/>
        <v>14000</v>
      </c>
      <c r="E21" s="1">
        <f t="shared" ref="E21" si="14">(D21-10000)*0.22+900</f>
        <v>1780</v>
      </c>
      <c r="F21" s="1">
        <f t="shared" si="3"/>
        <v>-1100</v>
      </c>
      <c r="G21" s="9">
        <f t="shared" si="4"/>
        <v>-38.194444444444443</v>
      </c>
    </row>
    <row r="22" spans="2:7" x14ac:dyDescent="0.3">
      <c r="B22" s="8">
        <f t="shared" si="1"/>
        <v>20000</v>
      </c>
      <c r="C22" s="1">
        <f t="shared" si="6"/>
        <v>3100</v>
      </c>
      <c r="D22" s="1">
        <f t="shared" si="12"/>
        <v>15000</v>
      </c>
      <c r="E22" s="1">
        <f t="shared" ref="E22" si="15">(D22-10000)*0.22+900</f>
        <v>2000</v>
      </c>
      <c r="F22" s="1">
        <f t="shared" si="3"/>
        <v>-1100</v>
      </c>
      <c r="G22" s="9">
        <f t="shared" si="4"/>
        <v>-35.483870967741936</v>
      </c>
    </row>
    <row r="23" spans="2:7" x14ac:dyDescent="0.3">
      <c r="B23" s="8">
        <f t="shared" si="1"/>
        <v>21000</v>
      </c>
      <c r="C23" s="1">
        <f>(B23-20000)*0.28+3100</f>
        <v>3380</v>
      </c>
      <c r="D23" s="1">
        <f t="shared" si="12"/>
        <v>16000</v>
      </c>
      <c r="E23" s="1">
        <f t="shared" ref="E23" si="16">(D23-10000)*0.22+900</f>
        <v>2220</v>
      </c>
      <c r="F23" s="1">
        <f t="shared" si="3"/>
        <v>-1160</v>
      </c>
      <c r="G23" s="9">
        <f t="shared" si="4"/>
        <v>-34.319526627218934</v>
      </c>
    </row>
    <row r="24" spans="2:7" x14ac:dyDescent="0.3">
      <c r="B24" s="8">
        <f t="shared" si="1"/>
        <v>22000</v>
      </c>
      <c r="C24" s="1">
        <f t="shared" ref="C24:E34" si="17">(B24-20000)*0.28+3100</f>
        <v>3660</v>
      </c>
      <c r="D24" s="1">
        <f t="shared" si="12"/>
        <v>17000</v>
      </c>
      <c r="E24" s="1">
        <f t="shared" ref="E24" si="18">(D24-10000)*0.22+900</f>
        <v>2440</v>
      </c>
      <c r="F24" s="1">
        <f t="shared" si="3"/>
        <v>-1220</v>
      </c>
      <c r="G24" s="9">
        <f t="shared" si="4"/>
        <v>-33.333333333333329</v>
      </c>
    </row>
    <row r="25" spans="2:7" x14ac:dyDescent="0.3">
      <c r="B25" s="8">
        <f t="shared" si="1"/>
        <v>23000</v>
      </c>
      <c r="C25" s="1">
        <f t="shared" si="17"/>
        <v>3940</v>
      </c>
      <c r="D25" s="1">
        <f t="shared" si="12"/>
        <v>18000</v>
      </c>
      <c r="E25" s="1">
        <f t="shared" ref="E25" si="19">(D25-10000)*0.22+900</f>
        <v>2660</v>
      </c>
      <c r="F25" s="1">
        <f t="shared" si="3"/>
        <v>-1280</v>
      </c>
      <c r="G25" s="9">
        <f t="shared" si="4"/>
        <v>-32.487309644670049</v>
      </c>
    </row>
    <row r="26" spans="2:7" x14ac:dyDescent="0.3">
      <c r="B26" s="8">
        <f t="shared" si="1"/>
        <v>24000</v>
      </c>
      <c r="C26" s="1">
        <f t="shared" si="17"/>
        <v>4220</v>
      </c>
      <c r="D26" s="1">
        <f t="shared" si="12"/>
        <v>19000</v>
      </c>
      <c r="E26" s="1">
        <f t="shared" ref="E26" si="20">(D26-10000)*0.22+900</f>
        <v>2880</v>
      </c>
      <c r="F26" s="1">
        <f t="shared" si="3"/>
        <v>-1340</v>
      </c>
      <c r="G26" s="9">
        <f t="shared" si="4"/>
        <v>-31.753554502369667</v>
      </c>
    </row>
    <row r="27" spans="2:7" x14ac:dyDescent="0.3">
      <c r="B27" s="8">
        <f>B26+1000</f>
        <v>25000</v>
      </c>
      <c r="C27" s="1">
        <f t="shared" si="17"/>
        <v>4500</v>
      </c>
      <c r="D27" s="1">
        <f t="shared" si="12"/>
        <v>20000</v>
      </c>
      <c r="E27" s="1">
        <f t="shared" ref="E27" si="21">(D27-10000)*0.22+900</f>
        <v>3100</v>
      </c>
      <c r="F27" s="1">
        <f t="shared" si="3"/>
        <v>-1400</v>
      </c>
      <c r="G27" s="9">
        <f t="shared" si="4"/>
        <v>-31.111111111111111</v>
      </c>
    </row>
    <row r="28" spans="2:7" x14ac:dyDescent="0.3">
      <c r="B28" s="8">
        <f t="shared" si="1"/>
        <v>26000</v>
      </c>
      <c r="C28" s="1">
        <f t="shared" si="17"/>
        <v>4780</v>
      </c>
      <c r="D28" s="1">
        <f t="shared" si="12"/>
        <v>21000</v>
      </c>
      <c r="E28" s="1">
        <f t="shared" ref="E28" si="22">(D28-10000)*0.22+900</f>
        <v>3320</v>
      </c>
      <c r="F28" s="1">
        <f t="shared" si="3"/>
        <v>-1460</v>
      </c>
      <c r="G28" s="9">
        <f t="shared" si="4"/>
        <v>-30.543933054393307</v>
      </c>
    </row>
    <row r="29" spans="2:7" x14ac:dyDescent="0.3">
      <c r="B29" s="8">
        <f t="shared" si="1"/>
        <v>27000</v>
      </c>
      <c r="C29" s="1">
        <f t="shared" si="17"/>
        <v>5060</v>
      </c>
      <c r="D29" s="1">
        <f t="shared" si="12"/>
        <v>22000</v>
      </c>
      <c r="E29" s="1">
        <f t="shared" ref="E29" si="23">(D29-10000)*0.22+900</f>
        <v>3540</v>
      </c>
      <c r="F29" s="1">
        <f t="shared" si="3"/>
        <v>-1520</v>
      </c>
      <c r="G29" s="9">
        <f t="shared" si="4"/>
        <v>-30.039525691699602</v>
      </c>
    </row>
    <row r="30" spans="2:7" x14ac:dyDescent="0.3">
      <c r="B30" s="8">
        <f t="shared" si="1"/>
        <v>28000</v>
      </c>
      <c r="C30" s="1">
        <f t="shared" si="17"/>
        <v>5340</v>
      </c>
      <c r="D30" s="1">
        <f t="shared" si="12"/>
        <v>23000</v>
      </c>
      <c r="E30" s="1">
        <f t="shared" ref="E30" si="24">(D30-10000)*0.22+900</f>
        <v>3760</v>
      </c>
      <c r="F30" s="1">
        <f t="shared" si="3"/>
        <v>-1580</v>
      </c>
      <c r="G30" s="9">
        <f t="shared" si="4"/>
        <v>-29.588014981273407</v>
      </c>
    </row>
    <row r="31" spans="2:7" x14ac:dyDescent="0.3">
      <c r="B31" s="8">
        <f t="shared" si="1"/>
        <v>29000</v>
      </c>
      <c r="C31" s="1">
        <f t="shared" si="17"/>
        <v>5620</v>
      </c>
      <c r="D31" s="1">
        <f t="shared" si="12"/>
        <v>24000</v>
      </c>
      <c r="E31" s="1">
        <f t="shared" si="17"/>
        <v>4220</v>
      </c>
      <c r="F31" s="1">
        <f t="shared" si="3"/>
        <v>-1400</v>
      </c>
      <c r="G31" s="9">
        <f t="shared" si="4"/>
        <v>-24.911032028469752</v>
      </c>
    </row>
    <row r="32" spans="2:7" x14ac:dyDescent="0.3">
      <c r="B32" s="8">
        <f t="shared" si="1"/>
        <v>30000</v>
      </c>
      <c r="C32" s="1">
        <f t="shared" si="17"/>
        <v>5900</v>
      </c>
      <c r="D32" s="1">
        <f t="shared" si="12"/>
        <v>25000</v>
      </c>
      <c r="E32" s="1">
        <f t="shared" si="17"/>
        <v>4500</v>
      </c>
      <c r="F32" s="1">
        <f t="shared" si="3"/>
        <v>-1400</v>
      </c>
      <c r="G32" s="9">
        <f t="shared" si="4"/>
        <v>-23.728813559322035</v>
      </c>
    </row>
    <row r="33" spans="2:7" x14ac:dyDescent="0.3">
      <c r="B33" s="8">
        <v>32000</v>
      </c>
      <c r="C33" s="10">
        <f>(B33-30000)*0.36+5900</f>
        <v>6620</v>
      </c>
      <c r="D33" s="1">
        <f t="shared" si="12"/>
        <v>27000</v>
      </c>
      <c r="E33" s="1">
        <f t="shared" si="17"/>
        <v>5060</v>
      </c>
      <c r="F33" s="1">
        <f t="shared" si="3"/>
        <v>-1560</v>
      </c>
      <c r="G33" s="9">
        <f t="shared" si="4"/>
        <v>-23.564954682779458</v>
      </c>
    </row>
    <row r="34" spans="2:7" x14ac:dyDescent="0.3">
      <c r="B34" s="11">
        <f>B32+5000</f>
        <v>35000</v>
      </c>
      <c r="C34" s="10">
        <f>(B34-30000)*0.36+5900</f>
        <v>7700</v>
      </c>
      <c r="D34" s="10">
        <f t="shared" si="12"/>
        <v>30000</v>
      </c>
      <c r="E34" s="1">
        <f t="shared" si="17"/>
        <v>5900</v>
      </c>
      <c r="F34" s="1">
        <f t="shared" ref="F34" si="25">E34-C34</f>
        <v>-1800</v>
      </c>
      <c r="G34" s="9">
        <f t="shared" ref="G34" si="26">F34/C34*100</f>
        <v>-23.376623376623375</v>
      </c>
    </row>
    <row r="35" spans="2:7" x14ac:dyDescent="0.3">
      <c r="B35" s="11">
        <v>40000</v>
      </c>
      <c r="C35" s="10">
        <f>(B35-30000)*0.36+5900</f>
        <v>9500</v>
      </c>
      <c r="D35" s="10">
        <f t="shared" si="12"/>
        <v>35000</v>
      </c>
      <c r="E35" s="1">
        <f>(D35-30000)*0.36+5900</f>
        <v>7700</v>
      </c>
      <c r="F35" s="1">
        <f t="shared" ref="F35:F40" si="27">E35-C35</f>
        <v>-1800</v>
      </c>
      <c r="G35" s="9">
        <f t="shared" ref="G35:G40" si="28">F35/C35*100</f>
        <v>-18.947368421052634</v>
      </c>
    </row>
    <row r="36" spans="2:7" x14ac:dyDescent="0.3">
      <c r="B36" s="11">
        <v>45000</v>
      </c>
      <c r="C36" s="10">
        <f>(B36-40000)*0.44+9500</f>
        <v>11700</v>
      </c>
      <c r="D36" s="10">
        <f t="shared" si="12"/>
        <v>40000</v>
      </c>
      <c r="E36" s="1">
        <f>(D36-30000)*0.36+5900</f>
        <v>9500</v>
      </c>
      <c r="F36" s="1">
        <f t="shared" si="27"/>
        <v>-2200</v>
      </c>
      <c r="G36" s="9">
        <f t="shared" si="28"/>
        <v>-18.803418803418804</v>
      </c>
    </row>
    <row r="37" spans="2:7" x14ac:dyDescent="0.3">
      <c r="B37" s="11">
        <v>50000</v>
      </c>
      <c r="C37" s="10">
        <f>(B37-40000)*0.44+9500</f>
        <v>13900</v>
      </c>
      <c r="D37" s="10">
        <f t="shared" si="12"/>
        <v>45000</v>
      </c>
      <c r="E37" s="10">
        <f>(D37-40000)*0.44+9500</f>
        <v>11700</v>
      </c>
      <c r="F37" s="1">
        <f t="shared" si="27"/>
        <v>-2200</v>
      </c>
      <c r="G37" s="9">
        <f t="shared" si="28"/>
        <v>-15.827338129496402</v>
      </c>
    </row>
    <row r="38" spans="2:7" x14ac:dyDescent="0.3">
      <c r="B38" s="11">
        <v>100000</v>
      </c>
      <c r="C38" s="10">
        <f>(B38-40000)*0.44+9500</f>
        <v>35900</v>
      </c>
      <c r="D38" s="10">
        <f t="shared" si="12"/>
        <v>95000</v>
      </c>
      <c r="E38" s="10">
        <f>(D38-40000)*0.44+9500</f>
        <v>33700</v>
      </c>
      <c r="F38" s="1">
        <f t="shared" si="27"/>
        <v>-2200</v>
      </c>
      <c r="G38" s="9">
        <f t="shared" si="28"/>
        <v>-6.1281337047353759</v>
      </c>
    </row>
    <row r="39" spans="2:7" x14ac:dyDescent="0.3">
      <c r="B39" s="11">
        <v>200000</v>
      </c>
      <c r="C39" s="10">
        <f>(B39-40000)*0.44+9500</f>
        <v>79900</v>
      </c>
      <c r="D39" s="10">
        <f t="shared" si="12"/>
        <v>195000</v>
      </c>
      <c r="E39" s="10">
        <f>(D39-40000)*0.44+9500</f>
        <v>77700</v>
      </c>
      <c r="F39" s="1">
        <f t="shared" si="27"/>
        <v>-2200</v>
      </c>
      <c r="G39" s="9">
        <f t="shared" si="28"/>
        <v>-2.7534418022528162</v>
      </c>
    </row>
    <row r="40" spans="2:7" ht="15.65" thickBot="1" x14ac:dyDescent="0.35">
      <c r="B40" s="12">
        <v>500000</v>
      </c>
      <c r="C40" s="13">
        <f>(B40-40000)*0.44+9500</f>
        <v>211900</v>
      </c>
      <c r="D40" s="13">
        <f t="shared" si="12"/>
        <v>495000</v>
      </c>
      <c r="E40" s="13">
        <f>(D40-40000)*0.44+9500</f>
        <v>209700</v>
      </c>
      <c r="F40" s="14">
        <f t="shared" si="27"/>
        <v>-2200</v>
      </c>
      <c r="G40" s="15">
        <f t="shared" si="28"/>
        <v>-1.0382255781028786</v>
      </c>
    </row>
    <row r="41" spans="2:7" ht="43.85" customHeight="1" thickBot="1" x14ac:dyDescent="0.35">
      <c r="B41" s="21" t="s">
        <v>7</v>
      </c>
      <c r="C41" s="22"/>
      <c r="D41" s="22"/>
      <c r="E41" s="22"/>
      <c r="F41" s="22"/>
      <c r="G41" s="23"/>
    </row>
  </sheetData>
  <mergeCells count="2">
    <mergeCell ref="B3:G3"/>
    <mergeCell ref="B41:G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EC10-F381-44BD-915A-06D9FE44C6DD}">
  <dimension ref="B2:G41"/>
  <sheetViews>
    <sheetView topLeftCell="A20" workbookViewId="0">
      <selection activeCell="A3" sqref="A3"/>
    </sheetView>
  </sheetViews>
  <sheetFormatPr defaultRowHeight="15.05" x14ac:dyDescent="0.3"/>
  <cols>
    <col min="2" max="2" width="14.21875" customWidth="1"/>
    <col min="3" max="3" width="10.33203125" customWidth="1"/>
    <col min="4" max="4" width="14.5546875" customWidth="1"/>
    <col min="5" max="5" width="12.5546875" customWidth="1"/>
    <col min="6" max="6" width="10.88671875" customWidth="1"/>
    <col min="7" max="7" width="11.109375" customWidth="1"/>
  </cols>
  <sheetData>
    <row r="2" spans="2:7" ht="5.5" customHeight="1" thickBot="1" x14ac:dyDescent="0.35"/>
    <row r="3" spans="2:7" ht="47.6" customHeight="1" thickBot="1" x14ac:dyDescent="0.35">
      <c r="B3" s="21" t="s">
        <v>8</v>
      </c>
      <c r="C3" s="22"/>
      <c r="D3" s="22"/>
      <c r="E3" s="22"/>
      <c r="F3" s="22"/>
      <c r="G3" s="23"/>
    </row>
    <row r="4" spans="2:7" ht="105.65" customHeight="1" thickBot="1" x14ac:dyDescent="0.35">
      <c r="B4" s="18" t="s">
        <v>0</v>
      </c>
      <c r="C4" s="3" t="s">
        <v>1</v>
      </c>
      <c r="D4" s="3" t="s">
        <v>6</v>
      </c>
      <c r="E4" s="3" t="s">
        <v>2</v>
      </c>
      <c r="F4" s="3" t="s">
        <v>3</v>
      </c>
      <c r="G4" s="4" t="s">
        <v>4</v>
      </c>
    </row>
    <row r="5" spans="2:7" ht="14.4" x14ac:dyDescent="0.3">
      <c r="B5" s="19">
        <v>3000</v>
      </c>
      <c r="C5" s="2">
        <v>0</v>
      </c>
      <c r="D5" s="2">
        <f>B5*0.7</f>
        <v>2100</v>
      </c>
      <c r="E5" s="2">
        <v>0</v>
      </c>
      <c r="F5" s="2">
        <f>E5-C5</f>
        <v>0</v>
      </c>
      <c r="G5" s="20" t="s">
        <v>5</v>
      </c>
    </row>
    <row r="6" spans="2:7" ht="14.4" x14ac:dyDescent="0.3">
      <c r="B6" s="8">
        <f t="shared" ref="B6:B32" si="0">B5+1000</f>
        <v>4000</v>
      </c>
      <c r="C6" s="1">
        <v>0</v>
      </c>
      <c r="D6" s="1">
        <f t="shared" ref="D6:D18" si="1">B6*0.7</f>
        <v>2800</v>
      </c>
      <c r="E6" s="1">
        <v>0</v>
      </c>
      <c r="F6" s="1">
        <f t="shared" ref="F6:F40" si="2">E6-C6</f>
        <v>0</v>
      </c>
      <c r="G6" s="17" t="s">
        <v>5</v>
      </c>
    </row>
    <row r="7" spans="2:7" ht="14.4" x14ac:dyDescent="0.3">
      <c r="B7" s="8">
        <f t="shared" si="0"/>
        <v>5000</v>
      </c>
      <c r="C7" s="1">
        <v>0</v>
      </c>
      <c r="D7" s="1">
        <f t="shared" si="1"/>
        <v>3500</v>
      </c>
      <c r="E7" s="1">
        <v>0</v>
      </c>
      <c r="F7" s="1">
        <f t="shared" si="2"/>
        <v>0</v>
      </c>
      <c r="G7" s="17" t="s">
        <v>5</v>
      </c>
    </row>
    <row r="8" spans="2:7" ht="14.4" x14ac:dyDescent="0.3">
      <c r="B8" s="8">
        <f t="shared" si="0"/>
        <v>6000</v>
      </c>
      <c r="C8" s="1">
        <v>0</v>
      </c>
      <c r="D8" s="1">
        <f t="shared" si="1"/>
        <v>4200</v>
      </c>
      <c r="E8" s="1">
        <v>0</v>
      </c>
      <c r="F8" s="1">
        <f t="shared" si="2"/>
        <v>0</v>
      </c>
      <c r="G8" s="17" t="s">
        <v>5</v>
      </c>
    </row>
    <row r="9" spans="2:7" ht="14.4" x14ac:dyDescent="0.3">
      <c r="B9" s="8">
        <f t="shared" si="0"/>
        <v>7000</v>
      </c>
      <c r="C9" s="1">
        <v>0</v>
      </c>
      <c r="D9" s="1">
        <f t="shared" si="1"/>
        <v>4900</v>
      </c>
      <c r="E9" s="1">
        <v>0</v>
      </c>
      <c r="F9" s="1">
        <f t="shared" si="2"/>
        <v>0</v>
      </c>
      <c r="G9" s="17" t="s">
        <v>5</v>
      </c>
    </row>
    <row r="10" spans="2:7" ht="14.4" x14ac:dyDescent="0.3">
      <c r="B10" s="8">
        <f t="shared" si="0"/>
        <v>8000</v>
      </c>
      <c r="C10" s="1">
        <v>0</v>
      </c>
      <c r="D10" s="1">
        <f t="shared" si="1"/>
        <v>5600</v>
      </c>
      <c r="E10" s="1">
        <v>0</v>
      </c>
      <c r="F10" s="1">
        <f t="shared" si="2"/>
        <v>0</v>
      </c>
      <c r="G10" s="17" t="s">
        <v>5</v>
      </c>
    </row>
    <row r="11" spans="2:7" ht="14.4" x14ac:dyDescent="0.3">
      <c r="B11" s="8">
        <f t="shared" si="0"/>
        <v>9000</v>
      </c>
      <c r="C11" s="1">
        <v>0</v>
      </c>
      <c r="D11" s="1">
        <f t="shared" si="1"/>
        <v>6300</v>
      </c>
      <c r="E11" s="1">
        <v>0</v>
      </c>
      <c r="F11" s="1">
        <f t="shared" si="2"/>
        <v>0</v>
      </c>
      <c r="G11" s="17" t="s">
        <v>5</v>
      </c>
    </row>
    <row r="12" spans="2:7" x14ac:dyDescent="0.3">
      <c r="B12" s="8">
        <f t="shared" si="0"/>
        <v>10000</v>
      </c>
      <c r="C12" s="2">
        <v>123</v>
      </c>
      <c r="D12" s="2">
        <f t="shared" si="1"/>
        <v>7000</v>
      </c>
      <c r="E12" s="2">
        <v>0</v>
      </c>
      <c r="F12" s="1">
        <f t="shared" si="2"/>
        <v>-123</v>
      </c>
      <c r="G12" s="16">
        <f t="shared" ref="G12:G40" si="3">F12/C12*100</f>
        <v>-100</v>
      </c>
    </row>
    <row r="13" spans="2:7" x14ac:dyDescent="0.3">
      <c r="B13" s="8">
        <f t="shared" si="0"/>
        <v>11000</v>
      </c>
      <c r="C13" s="1">
        <f>((B13-10000)*0.22+900)-777</f>
        <v>343</v>
      </c>
      <c r="D13" s="1">
        <f t="shared" si="1"/>
        <v>7699.9999999999991</v>
      </c>
      <c r="E13" s="2">
        <v>0</v>
      </c>
      <c r="F13" s="1">
        <f t="shared" si="2"/>
        <v>-343</v>
      </c>
      <c r="G13" s="9">
        <f t="shared" si="3"/>
        <v>-100</v>
      </c>
    </row>
    <row r="14" spans="2:7" x14ac:dyDescent="0.3">
      <c r="B14" s="8">
        <f t="shared" si="0"/>
        <v>12000</v>
      </c>
      <c r="C14" s="1">
        <f>((B14-10000)*0.22+900)-777</f>
        <v>563</v>
      </c>
      <c r="D14" s="1">
        <f t="shared" si="1"/>
        <v>8400</v>
      </c>
      <c r="E14" s="2">
        <v>0</v>
      </c>
      <c r="F14" s="1">
        <f t="shared" si="2"/>
        <v>-563</v>
      </c>
      <c r="G14" s="9">
        <f t="shared" si="3"/>
        <v>-100</v>
      </c>
    </row>
    <row r="15" spans="2:7" x14ac:dyDescent="0.3">
      <c r="B15" s="8">
        <f t="shared" si="0"/>
        <v>13000</v>
      </c>
      <c r="C15" s="1">
        <f>((B15-10000)*0.22+900)-(777-((B15-12000)*0.02))</f>
        <v>803</v>
      </c>
      <c r="D15" s="1">
        <f t="shared" si="1"/>
        <v>9100</v>
      </c>
      <c r="E15" s="2">
        <v>0</v>
      </c>
      <c r="F15" s="1">
        <f t="shared" si="2"/>
        <v>-803</v>
      </c>
      <c r="G15" s="9">
        <f t="shared" si="3"/>
        <v>-100</v>
      </c>
    </row>
    <row r="16" spans="2:7" x14ac:dyDescent="0.3">
      <c r="B16" s="8">
        <f t="shared" si="0"/>
        <v>14000</v>
      </c>
      <c r="C16" s="1">
        <f>((B16-10000)*0.22+900)-(777-((B16-12000)*0.02))</f>
        <v>1043</v>
      </c>
      <c r="D16" s="1">
        <f t="shared" si="1"/>
        <v>9800</v>
      </c>
      <c r="E16" s="1">
        <f t="shared" ref="E16:E19" si="4">((D16-10000)*0.22+900)-777</f>
        <v>79</v>
      </c>
      <c r="F16" s="1">
        <f t="shared" si="2"/>
        <v>-964</v>
      </c>
      <c r="G16" s="9">
        <f t="shared" si="3"/>
        <v>-92.425695110258872</v>
      </c>
    </row>
    <row r="17" spans="2:7" x14ac:dyDescent="0.3">
      <c r="B17" s="8">
        <f t="shared" si="0"/>
        <v>15000</v>
      </c>
      <c r="C17" s="1">
        <f t="shared" ref="C17:E22" si="5">((B17-10000)*0.22+900)-(777-((B17-12000)*0.02))</f>
        <v>1283</v>
      </c>
      <c r="D17" s="1">
        <f t="shared" si="1"/>
        <v>10500</v>
      </c>
      <c r="E17" s="1">
        <f t="shared" si="4"/>
        <v>233</v>
      </c>
      <c r="F17" s="1">
        <f t="shared" si="2"/>
        <v>-1050</v>
      </c>
      <c r="G17" s="9">
        <f t="shared" si="3"/>
        <v>-81.839438815276694</v>
      </c>
    </row>
    <row r="18" spans="2:7" x14ac:dyDescent="0.3">
      <c r="B18" s="8">
        <f t="shared" si="0"/>
        <v>16000</v>
      </c>
      <c r="C18" s="1">
        <f t="shared" si="5"/>
        <v>1523</v>
      </c>
      <c r="D18" s="1">
        <f t="shared" si="1"/>
        <v>11200</v>
      </c>
      <c r="E18" s="1">
        <f t="shared" si="4"/>
        <v>387</v>
      </c>
      <c r="F18" s="1">
        <f t="shared" si="2"/>
        <v>-1136</v>
      </c>
      <c r="G18" s="9">
        <f t="shared" si="3"/>
        <v>-74.589625738673675</v>
      </c>
    </row>
    <row r="19" spans="2:7" x14ac:dyDescent="0.3">
      <c r="B19" s="8">
        <f t="shared" si="0"/>
        <v>17000</v>
      </c>
      <c r="C19" s="1">
        <f t="shared" si="5"/>
        <v>1763</v>
      </c>
      <c r="D19" s="1">
        <f>B19-5000</f>
        <v>12000</v>
      </c>
      <c r="E19" s="1">
        <f t="shared" si="4"/>
        <v>563</v>
      </c>
      <c r="F19" s="1">
        <f t="shared" si="2"/>
        <v>-1200</v>
      </c>
      <c r="G19" s="9">
        <f t="shared" si="3"/>
        <v>-68.065796937039138</v>
      </c>
    </row>
    <row r="20" spans="2:7" x14ac:dyDescent="0.3">
      <c r="B20" s="8">
        <f t="shared" si="0"/>
        <v>18000</v>
      </c>
      <c r="C20" s="1">
        <f t="shared" si="5"/>
        <v>2003</v>
      </c>
      <c r="D20" s="1">
        <f t="shared" ref="D20:D40" si="6">B20-5000</f>
        <v>13000</v>
      </c>
      <c r="E20" s="1">
        <f t="shared" si="5"/>
        <v>803</v>
      </c>
      <c r="F20" s="1">
        <f t="shared" si="2"/>
        <v>-1200</v>
      </c>
      <c r="G20" s="9">
        <f t="shared" si="3"/>
        <v>-59.910134797803295</v>
      </c>
    </row>
    <row r="21" spans="2:7" x14ac:dyDescent="0.3">
      <c r="B21" s="8">
        <f t="shared" si="0"/>
        <v>19000</v>
      </c>
      <c r="C21" s="1">
        <f t="shared" si="5"/>
        <v>2243</v>
      </c>
      <c r="D21" s="1">
        <f t="shared" si="6"/>
        <v>14000</v>
      </c>
      <c r="E21" s="1">
        <f t="shared" ref="E21" si="7">((D21-10000)*0.22+900)-(777-((D21-12000)*0.02))</f>
        <v>1043</v>
      </c>
      <c r="F21" s="1">
        <f t="shared" si="2"/>
        <v>-1200</v>
      </c>
      <c r="G21" s="9">
        <f t="shared" si="3"/>
        <v>-53.499777084262149</v>
      </c>
    </row>
    <row r="22" spans="2:7" x14ac:dyDescent="0.3">
      <c r="B22" s="8">
        <f t="shared" si="0"/>
        <v>20000</v>
      </c>
      <c r="C22" s="1">
        <f t="shared" si="5"/>
        <v>2483</v>
      </c>
      <c r="D22" s="1">
        <f t="shared" si="6"/>
        <v>15000</v>
      </c>
      <c r="E22" s="1">
        <f t="shared" ref="E22" si="8">((D22-10000)*0.22+900)-(777-((D22-12000)*0.02))</f>
        <v>1283</v>
      </c>
      <c r="F22" s="1">
        <f t="shared" si="2"/>
        <v>-1200</v>
      </c>
      <c r="G22" s="9">
        <f t="shared" si="3"/>
        <v>-48.328634716069267</v>
      </c>
    </row>
    <row r="23" spans="2:7" x14ac:dyDescent="0.3">
      <c r="B23" s="8">
        <f t="shared" si="0"/>
        <v>21000</v>
      </c>
      <c r="C23" s="1">
        <f>((B23-20000)*0.28+3100)-(777-((B23-12000)*0.02))</f>
        <v>2783</v>
      </c>
      <c r="D23" s="1">
        <f t="shared" si="6"/>
        <v>16000</v>
      </c>
      <c r="E23" s="1">
        <f t="shared" ref="E23" si="9">((D23-10000)*0.22+900)-(777-((D23-12000)*0.02))</f>
        <v>1523</v>
      </c>
      <c r="F23" s="1">
        <f t="shared" si="2"/>
        <v>-1260</v>
      </c>
      <c r="G23" s="9">
        <f t="shared" si="3"/>
        <v>-45.274883219547249</v>
      </c>
    </row>
    <row r="24" spans="2:7" x14ac:dyDescent="0.3">
      <c r="B24" s="8">
        <f t="shared" si="0"/>
        <v>22000</v>
      </c>
      <c r="C24" s="1">
        <f t="shared" ref="C24:E32" si="10">((B24-20000)*0.28+3100)-(777-((B24-12000)*0.02))</f>
        <v>3083</v>
      </c>
      <c r="D24" s="1">
        <f t="shared" si="6"/>
        <v>17000</v>
      </c>
      <c r="E24" s="1">
        <f t="shared" ref="E24" si="11">((D24-10000)*0.22+900)-(777-((D24-12000)*0.02))</f>
        <v>1763</v>
      </c>
      <c r="F24" s="1">
        <f t="shared" si="2"/>
        <v>-1320</v>
      </c>
      <c r="G24" s="9">
        <f t="shared" si="3"/>
        <v>-42.815439506973732</v>
      </c>
    </row>
    <row r="25" spans="2:7" x14ac:dyDescent="0.3">
      <c r="B25" s="8">
        <f t="shared" si="0"/>
        <v>23000</v>
      </c>
      <c r="C25" s="1">
        <f t="shared" si="10"/>
        <v>3383</v>
      </c>
      <c r="D25" s="1">
        <f t="shared" si="6"/>
        <v>18000</v>
      </c>
      <c r="E25" s="1">
        <f t="shared" ref="E25" si="12">((D25-10000)*0.22+900)-(777-((D25-12000)*0.02))</f>
        <v>2003</v>
      </c>
      <c r="F25" s="1">
        <f t="shared" si="2"/>
        <v>-1380</v>
      </c>
      <c r="G25" s="9">
        <f t="shared" si="3"/>
        <v>-40.792196275495122</v>
      </c>
    </row>
    <row r="26" spans="2:7" x14ac:dyDescent="0.3">
      <c r="B26" s="8">
        <f t="shared" si="0"/>
        <v>24000</v>
      </c>
      <c r="C26" s="1">
        <f t="shared" si="10"/>
        <v>3683</v>
      </c>
      <c r="D26" s="1">
        <f t="shared" si="6"/>
        <v>19000</v>
      </c>
      <c r="E26" s="1">
        <f t="shared" ref="E26" si="13">((D26-10000)*0.22+900)-(777-((D26-12000)*0.02))</f>
        <v>2243</v>
      </c>
      <c r="F26" s="1">
        <f t="shared" si="2"/>
        <v>-1440</v>
      </c>
      <c r="G26" s="9">
        <f t="shared" si="3"/>
        <v>-39.098560955742599</v>
      </c>
    </row>
    <row r="27" spans="2:7" x14ac:dyDescent="0.3">
      <c r="B27" s="8">
        <f>B26+1000</f>
        <v>25000</v>
      </c>
      <c r="C27" s="1">
        <f t="shared" si="10"/>
        <v>3983</v>
      </c>
      <c r="D27" s="1">
        <f t="shared" si="6"/>
        <v>20000</v>
      </c>
      <c r="E27" s="1">
        <f t="shared" ref="E27" si="14">((D27-10000)*0.22+900)-(777-((D27-12000)*0.02))</f>
        <v>2483</v>
      </c>
      <c r="F27" s="1">
        <f t="shared" si="2"/>
        <v>-1500</v>
      </c>
      <c r="G27" s="9">
        <f t="shared" si="3"/>
        <v>-37.660055234747681</v>
      </c>
    </row>
    <row r="28" spans="2:7" x14ac:dyDescent="0.3">
      <c r="B28" s="8">
        <f t="shared" si="0"/>
        <v>26000</v>
      </c>
      <c r="C28" s="1">
        <f t="shared" si="10"/>
        <v>4283</v>
      </c>
      <c r="D28" s="1">
        <f t="shared" si="6"/>
        <v>21000</v>
      </c>
      <c r="E28" s="1">
        <f t="shared" si="10"/>
        <v>2783</v>
      </c>
      <c r="F28" s="1">
        <f t="shared" si="2"/>
        <v>-1500</v>
      </c>
      <c r="G28" s="9">
        <f t="shared" si="3"/>
        <v>-35.022180714452489</v>
      </c>
    </row>
    <row r="29" spans="2:7" x14ac:dyDescent="0.3">
      <c r="B29" s="8">
        <f t="shared" si="0"/>
        <v>27000</v>
      </c>
      <c r="C29" s="1">
        <f t="shared" si="10"/>
        <v>4583</v>
      </c>
      <c r="D29" s="1">
        <f t="shared" si="6"/>
        <v>22000</v>
      </c>
      <c r="E29" s="1">
        <f t="shared" ref="E29" si="15">((D29-20000)*0.28+3100)-(777-((D29-12000)*0.02))</f>
        <v>3083</v>
      </c>
      <c r="F29" s="1">
        <f t="shared" si="2"/>
        <v>-1500</v>
      </c>
      <c r="G29" s="9">
        <f t="shared" si="3"/>
        <v>-32.729653065677503</v>
      </c>
    </row>
    <row r="30" spans="2:7" x14ac:dyDescent="0.3">
      <c r="B30" s="8">
        <f t="shared" si="0"/>
        <v>28000</v>
      </c>
      <c r="C30" s="1">
        <f t="shared" si="10"/>
        <v>4883</v>
      </c>
      <c r="D30" s="1">
        <f t="shared" si="6"/>
        <v>23000</v>
      </c>
      <c r="E30" s="1">
        <f t="shared" ref="E30" si="16">((D30-20000)*0.28+3100)-(777-((D30-12000)*0.02))</f>
        <v>3383</v>
      </c>
      <c r="F30" s="1">
        <f t="shared" si="2"/>
        <v>-1500</v>
      </c>
      <c r="G30" s="9">
        <f t="shared" si="3"/>
        <v>-30.718820397296742</v>
      </c>
    </row>
    <row r="31" spans="2:7" x14ac:dyDescent="0.3">
      <c r="B31" s="8">
        <f t="shared" si="0"/>
        <v>29000</v>
      </c>
      <c r="C31" s="1">
        <f t="shared" si="10"/>
        <v>5183</v>
      </c>
      <c r="D31" s="1">
        <f t="shared" si="6"/>
        <v>24000</v>
      </c>
      <c r="E31" s="1">
        <f t="shared" ref="E31" si="17">((D31-20000)*0.28+3100)-(777-((D31-12000)*0.02))</f>
        <v>3683</v>
      </c>
      <c r="F31" s="1">
        <f t="shared" si="2"/>
        <v>-1500</v>
      </c>
      <c r="G31" s="9">
        <f t="shared" si="3"/>
        <v>-28.940767895041482</v>
      </c>
    </row>
    <row r="32" spans="2:7" x14ac:dyDescent="0.3">
      <c r="B32" s="8">
        <f t="shared" si="0"/>
        <v>30000</v>
      </c>
      <c r="C32" s="1">
        <f t="shared" si="10"/>
        <v>5483</v>
      </c>
      <c r="D32" s="1">
        <f t="shared" si="6"/>
        <v>25000</v>
      </c>
      <c r="E32" s="1">
        <f t="shared" ref="E32:E34" si="18">((D32-20000)*0.28+3100)-(777-((D32-12000)*0.02))</f>
        <v>3983</v>
      </c>
      <c r="F32" s="1">
        <f t="shared" si="2"/>
        <v>-1500</v>
      </c>
      <c r="G32" s="9">
        <f t="shared" si="3"/>
        <v>-27.357286157213206</v>
      </c>
    </row>
    <row r="33" spans="2:7" x14ac:dyDescent="0.3">
      <c r="B33" s="8">
        <v>32000</v>
      </c>
      <c r="C33" s="1">
        <f>((B33-30000)*0.36+5900)-(777-((B33-12000)*0.02))</f>
        <v>6243</v>
      </c>
      <c r="D33" s="1">
        <f t="shared" si="6"/>
        <v>27000</v>
      </c>
      <c r="E33" s="1">
        <f t="shared" si="18"/>
        <v>4583</v>
      </c>
      <c r="F33" s="1">
        <f t="shared" si="2"/>
        <v>-1660</v>
      </c>
      <c r="G33" s="9">
        <f t="shared" si="3"/>
        <v>-26.589780554220727</v>
      </c>
    </row>
    <row r="34" spans="2:7" x14ac:dyDescent="0.3">
      <c r="B34" s="11">
        <f>B32+5000</f>
        <v>35000</v>
      </c>
      <c r="C34" s="1">
        <f t="shared" ref="C34:E35" si="19">((B34-30000)*0.36+5900)-(777-((B34-12000)*0.02))</f>
        <v>7383</v>
      </c>
      <c r="D34" s="10">
        <f t="shared" si="6"/>
        <v>30000</v>
      </c>
      <c r="E34" s="1">
        <f t="shared" si="18"/>
        <v>5483</v>
      </c>
      <c r="F34" s="1">
        <f t="shared" si="2"/>
        <v>-1900</v>
      </c>
      <c r="G34" s="9">
        <f t="shared" si="3"/>
        <v>-25.734796153325206</v>
      </c>
    </row>
    <row r="35" spans="2:7" x14ac:dyDescent="0.3">
      <c r="B35" s="11">
        <v>40000</v>
      </c>
      <c r="C35" s="1">
        <f t="shared" si="19"/>
        <v>9283</v>
      </c>
      <c r="D35" s="10">
        <f t="shared" si="6"/>
        <v>35000</v>
      </c>
      <c r="E35" s="1">
        <f t="shared" si="19"/>
        <v>7383</v>
      </c>
      <c r="F35" s="1">
        <f t="shared" si="2"/>
        <v>-1900</v>
      </c>
      <c r="G35" s="9">
        <f t="shared" si="3"/>
        <v>-20.467521275449744</v>
      </c>
    </row>
    <row r="36" spans="2:7" x14ac:dyDescent="0.3">
      <c r="B36" s="11">
        <v>45000</v>
      </c>
      <c r="C36" s="1">
        <f>((B36-40000)*0.44+9500)-(777-((B36-12000)*0.02))</f>
        <v>11583</v>
      </c>
      <c r="D36" s="10">
        <f t="shared" si="6"/>
        <v>40000</v>
      </c>
      <c r="E36" s="1">
        <f>((D36-30000)*0.36+5900)-(777-((D36-12000)*0.02))</f>
        <v>9283</v>
      </c>
      <c r="F36" s="1">
        <f t="shared" si="2"/>
        <v>-2300</v>
      </c>
      <c r="G36" s="9">
        <f t="shared" si="3"/>
        <v>-19.85668652335319</v>
      </c>
    </row>
    <row r="37" spans="2:7" x14ac:dyDescent="0.3">
      <c r="B37" s="11">
        <v>50000</v>
      </c>
      <c r="C37" s="1">
        <f>((B37-40000)*0.44+9500)-17</f>
        <v>13883</v>
      </c>
      <c r="D37" s="10">
        <f t="shared" si="6"/>
        <v>45000</v>
      </c>
      <c r="E37" s="1">
        <f>((D37-40000)*0.44+9500)-(777-((D37-12000)*0.02))</f>
        <v>11583</v>
      </c>
      <c r="F37" s="1">
        <f t="shared" si="2"/>
        <v>-2300</v>
      </c>
      <c r="G37" s="9">
        <f t="shared" si="3"/>
        <v>-16.567024418353384</v>
      </c>
    </row>
    <row r="38" spans="2:7" x14ac:dyDescent="0.3">
      <c r="B38" s="11">
        <v>100000</v>
      </c>
      <c r="C38" s="1">
        <f>((B38-40000)*0.44+9500)</f>
        <v>35900</v>
      </c>
      <c r="D38" s="10">
        <f t="shared" si="6"/>
        <v>95000</v>
      </c>
      <c r="E38" s="1">
        <f>((D38-40000)*0.44+9500)</f>
        <v>33700</v>
      </c>
      <c r="F38" s="1">
        <f t="shared" si="2"/>
        <v>-2200</v>
      </c>
      <c r="G38" s="9">
        <f t="shared" si="3"/>
        <v>-6.1281337047353759</v>
      </c>
    </row>
    <row r="39" spans="2:7" x14ac:dyDescent="0.3">
      <c r="B39" s="11">
        <v>200000</v>
      </c>
      <c r="C39" s="1">
        <f t="shared" ref="C39:C40" si="20">((B39-40000)*0.44+9500)</f>
        <v>79900</v>
      </c>
      <c r="D39" s="10">
        <f t="shared" si="6"/>
        <v>195000</v>
      </c>
      <c r="E39" s="1">
        <f t="shared" ref="E39:E40" si="21">((D39-40000)*0.44+9500)</f>
        <v>77700</v>
      </c>
      <c r="F39" s="1">
        <f t="shared" si="2"/>
        <v>-2200</v>
      </c>
      <c r="G39" s="9">
        <f t="shared" si="3"/>
        <v>-2.7534418022528162</v>
      </c>
    </row>
    <row r="40" spans="2:7" ht="15.65" thickBot="1" x14ac:dyDescent="0.35">
      <c r="B40" s="12">
        <v>500000</v>
      </c>
      <c r="C40" s="1">
        <f t="shared" si="20"/>
        <v>211900</v>
      </c>
      <c r="D40" s="13">
        <f t="shared" si="6"/>
        <v>495000</v>
      </c>
      <c r="E40" s="1">
        <f t="shared" si="21"/>
        <v>209700</v>
      </c>
      <c r="F40" s="14">
        <f t="shared" si="2"/>
        <v>-2200</v>
      </c>
      <c r="G40" s="15">
        <f t="shared" si="3"/>
        <v>-1.0382255781028786</v>
      </c>
    </row>
    <row r="41" spans="2:7" ht="63.1" customHeight="1" thickBot="1" x14ac:dyDescent="0.35">
      <c r="B41" s="21" t="s">
        <v>7</v>
      </c>
      <c r="C41" s="22"/>
      <c r="D41" s="22"/>
      <c r="E41" s="22"/>
      <c r="F41" s="22"/>
      <c r="G41" s="23"/>
    </row>
  </sheetData>
  <mergeCells count="2">
    <mergeCell ref="B3:G3"/>
    <mergeCell ref="B41:G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μείωση φόρου για επιχειρήσεις-ε</vt:lpstr>
      <vt:lpstr>μείωση φόρου για μισθωτούς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ΠΑΛΑΙΤΣΑΚΗΣ ΓΕΩΡΓΙΟΣ</dc:creator>
  <cp:lastModifiedBy>ΠΑΛΑΙΤΣΑΚΗΣ ΓΕΩΡΓΙΟΣ</cp:lastModifiedBy>
  <dcterms:created xsi:type="dcterms:W3CDTF">2022-01-25T14:37:35Z</dcterms:created>
  <dcterms:modified xsi:type="dcterms:W3CDTF">2023-02-13T16:21:27Z</dcterms:modified>
</cp:coreProperties>
</file>